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retreatment\EDC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 s="1"/>
  <c r="C19" i="1"/>
  <c r="F19" i="1" s="1"/>
  <c r="C37" i="1"/>
  <c r="C36" i="1"/>
  <c r="C25" i="1"/>
  <c r="C22" i="1"/>
  <c r="F36" i="1" l="1"/>
  <c r="F37" i="1"/>
  <c r="F25" i="1"/>
  <c r="F22" i="1" l="1"/>
</calcChain>
</file>

<file path=xl/sharedStrings.xml><?xml version="1.0" encoding="utf-8"?>
<sst xmlns="http://schemas.openxmlformats.org/spreadsheetml/2006/main" count="42" uniqueCount="31">
  <si>
    <t>Volume</t>
  </si>
  <si>
    <t>Cubic Feet</t>
  </si>
  <si>
    <t>Rate</t>
  </si>
  <si>
    <t>3200 S State Road 63, Terre Haute IN, 47802</t>
  </si>
  <si>
    <t>(812) 244-5500</t>
  </si>
  <si>
    <t xml:space="preserve"> -            (No Charge Concentration)</t>
  </si>
  <si>
    <t xml:space="preserve"> x             (Conversion Factor)</t>
  </si>
  <si>
    <t xml:space="preserve"> x                 (Surcharge Rate)</t>
  </si>
  <si>
    <t xml:space="preserve"> =               Ammonia Surcharge </t>
  </si>
  <si>
    <t xml:space="preserve">            (Average Ammonia, mg/L)</t>
  </si>
  <si>
    <t xml:space="preserve">            (Average Phosphorus, mg/L)</t>
  </si>
  <si>
    <t xml:space="preserve"> =                    TSS  Surcharge </t>
  </si>
  <si>
    <t xml:space="preserve"> =                    BOD Surcharge </t>
  </si>
  <si>
    <t xml:space="preserve"> =               Phosphorus Surcharge </t>
  </si>
  <si>
    <t xml:space="preserve">               (Average BOD, mg/L)</t>
  </si>
  <si>
    <t xml:space="preserve">                (Average TSS, mg/L)</t>
  </si>
  <si>
    <t xml:space="preserve"> X                 (Total Flow, MG)</t>
  </si>
  <si>
    <t>Estimated Disposal Fee</t>
  </si>
  <si>
    <t>Enter your facility's expected monthly discharge volume in the following chart to estimate the wastewater disposal fee:</t>
  </si>
  <si>
    <t xml:space="preserve">Invoices for high strength wastewater surcharge fees will be added to the monthly wastewater disposal fee for each month a surcharge occurs.    </t>
  </si>
  <si>
    <t>The Ammonia surcharge fee is 60¢ per pound for monthly average concentrations greater than 25 mg/L</t>
  </si>
  <si>
    <t xml:space="preserve"> x                 (Total Flow, MG)</t>
  </si>
  <si>
    <r>
      <t xml:space="preserve">The Terre Haute Wastewater Utility has a limit of 1.0 mg/L of Phosphorus in our NPDES Permit. A local limit for total Phosphorus has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been developed, but studies are underway. If the Terre Haute Wastewater Utility determines a surcharge fee for treatment of high strength Phosphorus wastewater is necessary, our proposed surcharge value will likely correspond with the average charges around the state, $1.80 to $2.45 per pound of Phosphorus greater than 10 mg/L. 
</t>
    </r>
    <r>
      <rPr>
        <i/>
        <sz val="12"/>
        <color theme="4" tint="-0.249977111117893"/>
        <rFont val="Calibri"/>
        <family val="2"/>
        <scheme val="minor"/>
      </rPr>
      <t>Currently, there is no surcharge fee for Phosphorus.</t>
    </r>
  </si>
  <si>
    <t>Enter your facility's expected average monthly concentration of Ammonia, BOD and TSS in the following chart to estimate monthly surcharge fees:</t>
  </si>
  <si>
    <t>The BOD surcharge fee is 25¢ per pound for monthly average concentrations greater than 250 mg/L</t>
  </si>
  <si>
    <t>The TSS surcharge fee is 25¢ per pound for monthly average concentrations greater than 300 mg/L</t>
  </si>
  <si>
    <t>Enter your expected average concentration of Phosphorus in the following chart to estimate a what the surcharge fee could be if the Utility implements a charge in the future:</t>
  </si>
  <si>
    <r>
      <t xml:space="preserve">The Phosphorus surcharge is </t>
    </r>
    <r>
      <rPr>
        <i/>
        <sz val="14"/>
        <rFont val="Calibri"/>
        <family val="2"/>
        <scheme val="minor"/>
      </rPr>
      <t>expected</t>
    </r>
    <r>
      <rPr>
        <sz val="14"/>
        <rFont val="Calibri"/>
        <family val="2"/>
        <scheme val="minor"/>
      </rPr>
      <t xml:space="preserve"> to be between $1.80 and $2.45 per pound for monthly average concentrations greater than 10 mg/L</t>
    </r>
  </si>
  <si>
    <t xml:space="preserve">City of Terre Haute Wastewater Utility </t>
  </si>
  <si>
    <t>In the Terre Haute Sanitary District, the sewer rates are based on water use as reported by Indiana American Water Company. Special accounts can be set up for facilities to self-report metered discharge volumes when those facilities experience significant evaporative losses of water or to report water contained in product and not discharged to the City.
The minimum charge is $28.21 for the first 300 cubic feet or 2,244 gallons. Additional 100 cubic feet, or 748 gallons, are billed at $9.01 each (roughly $0.012 per gallon).</t>
  </si>
  <si>
    <r>
      <t xml:space="preserve">* volume must be </t>
    </r>
    <r>
      <rPr>
        <sz val="9"/>
        <rFont val="Calibri"/>
        <family val="2"/>
      </rPr>
      <t>≥</t>
    </r>
    <r>
      <rPr>
        <sz val="9"/>
        <rFont val="Calibri"/>
        <family val="2"/>
        <scheme val="minor"/>
      </rPr>
      <t xml:space="preserve"> 2,244 gallons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</si>
</sst>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\-yy;@"/>
    <numFmt numFmtId="165" formatCode="#,##0.000000"/>
    <numFmt numFmtId="166" formatCode="&quot;$&quot;#,##0.00"/>
    <numFmt numFmtId="167" formatCode="0.00;&quot;No Surcharge&quot;;0.00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20"/>
      <color indexed="18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indexed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3"/>
      <name val="Arial Black"/>
      <family val="2"/>
    </font>
    <font>
      <sz val="9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rgb="FFEBF7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/>
  </cellStyleXfs>
  <cellXfs count="61">
    <xf numFmtId="0" fontId="0" fillId="0" borderId="0" xfId="0"/>
    <xf numFmtId="0" fontId="18" fillId="0" borderId="3" xfId="4" quotePrefix="1" applyFont="1" applyFill="1" applyBorder="1" applyAlignment="1" applyProtection="1">
      <alignment horizontal="left" wrapText="1"/>
    </xf>
    <xf numFmtId="0" fontId="18" fillId="0" borderId="5" xfId="4" applyFont="1" applyFill="1" applyBorder="1" applyAlignment="1" applyProtection="1">
      <alignment horizontal="left" wrapText="1"/>
    </xf>
    <xf numFmtId="0" fontId="18" fillId="0" borderId="5" xfId="4" quotePrefix="1" applyFont="1" applyFill="1" applyBorder="1" applyAlignment="1" applyProtection="1">
      <alignment horizontal="left" wrapText="1"/>
    </xf>
    <xf numFmtId="0" fontId="18" fillId="0" borderId="6" xfId="4" applyFont="1" applyFill="1" applyBorder="1" applyAlignment="1" applyProtection="1">
      <alignment horizontal="left" wrapText="1"/>
    </xf>
    <xf numFmtId="0" fontId="18" fillId="0" borderId="3" xfId="4" quotePrefix="1" applyFont="1" applyFill="1" applyBorder="1" applyAlignment="1" applyProtection="1">
      <alignment wrapText="1"/>
    </xf>
    <xf numFmtId="0" fontId="18" fillId="0" borderId="5" xfId="4" applyFont="1" applyFill="1" applyBorder="1" applyAlignment="1" applyProtection="1">
      <alignment wrapText="1"/>
    </xf>
    <xf numFmtId="0" fontId="18" fillId="0" borderId="5" xfId="4" quotePrefix="1" applyFont="1" applyFill="1" applyBorder="1" applyAlignment="1" applyProtection="1">
      <alignment wrapText="1"/>
    </xf>
    <xf numFmtId="0" fontId="18" fillId="0" borderId="6" xfId="4" applyFont="1" applyFill="1" applyBorder="1" applyAlignment="1" applyProtection="1">
      <alignment wrapText="1"/>
    </xf>
    <xf numFmtId="166" fontId="18" fillId="0" borderId="6" xfId="4" applyNumberFormat="1" applyFont="1" applyFill="1" applyBorder="1" applyAlignment="1" applyProtection="1">
      <alignment wrapText="1"/>
    </xf>
    <xf numFmtId="3" fontId="14" fillId="0" borderId="8" xfId="4" applyNumberFormat="1" applyFont="1" applyFill="1" applyBorder="1" applyAlignment="1" applyProtection="1">
      <alignment horizontal="center"/>
    </xf>
    <xf numFmtId="165" fontId="14" fillId="0" borderId="8" xfId="4" applyNumberFormat="1" applyFont="1" applyFill="1" applyBorder="1" applyAlignment="1" applyProtection="1">
      <alignment horizontal="center"/>
    </xf>
    <xf numFmtId="0" fontId="14" fillId="0" borderId="8" xfId="4" applyFont="1" applyFill="1" applyBorder="1" applyAlignment="1" applyProtection="1">
      <alignment horizontal="center"/>
    </xf>
    <xf numFmtId="2" fontId="14" fillId="0" borderId="8" xfId="4" applyNumberFormat="1" applyFont="1" applyFill="1" applyBorder="1" applyAlignment="1" applyProtection="1">
      <alignment horizontal="center"/>
    </xf>
    <xf numFmtId="0" fontId="14" fillId="0" borderId="0" xfId="4" applyFont="1" applyFill="1" applyBorder="1" applyAlignment="1" applyProtection="1">
      <alignment horizontal="center"/>
    </xf>
    <xf numFmtId="165" fontId="14" fillId="0" borderId="0" xfId="4" applyNumberFormat="1" applyFont="1" applyFill="1" applyBorder="1" applyAlignment="1" applyProtection="1">
      <alignment horizontal="center"/>
    </xf>
    <xf numFmtId="3" fontId="14" fillId="0" borderId="0" xfId="4" applyNumberFormat="1" applyFont="1" applyFill="1" applyBorder="1" applyAlignment="1" applyProtection="1">
      <alignment horizontal="center"/>
    </xf>
    <xf numFmtId="2" fontId="14" fillId="0" borderId="0" xfId="4" applyNumberFormat="1" applyFont="1" applyFill="1" applyBorder="1" applyAlignment="1" applyProtection="1">
      <alignment horizontal="center"/>
    </xf>
    <xf numFmtId="167" fontId="12" fillId="0" borderId="10" xfId="2" applyNumberFormat="1" applyFont="1" applyFill="1" applyBorder="1" applyAlignment="1" applyProtection="1">
      <alignment horizontal="center"/>
    </xf>
    <xf numFmtId="167" fontId="12" fillId="0" borderId="9" xfId="2" applyNumberFormat="1" applyFont="1" applyFill="1" applyBorder="1" applyAlignment="1" applyProtection="1">
      <alignment horizontal="center"/>
    </xf>
    <xf numFmtId="3" fontId="22" fillId="6" borderId="2" xfId="0" applyNumberFormat="1" applyFont="1" applyFill="1" applyBorder="1" applyAlignment="1" applyProtection="1">
      <alignment horizontal="center"/>
      <protection locked="0"/>
    </xf>
    <xf numFmtId="3" fontId="22" fillId="6" borderId="7" xfId="4" applyNumberFormat="1" applyFont="1" applyFill="1" applyBorder="1" applyAlignment="1" applyProtection="1">
      <alignment horizontal="center"/>
      <protection locked="0"/>
    </xf>
    <xf numFmtId="3" fontId="22" fillId="6" borderId="4" xfId="4" applyNumberFormat="1" applyFont="1" applyFill="1" applyBorder="1" applyAlignment="1" applyProtection="1">
      <alignment horizontal="center"/>
      <protection locked="0"/>
    </xf>
    <xf numFmtId="0" fontId="7" fillId="0" borderId="0" xfId="4" applyFont="1" applyAlignment="1" applyProtection="1">
      <alignment horizontal="center"/>
    </xf>
    <xf numFmtId="164" fontId="6" fillId="0" borderId="0" xfId="0" applyNumberFormat="1" applyFont="1" applyAlignment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9" fillId="0" borderId="0" xfId="4" applyFont="1" applyAlignment="1" applyProtection="1">
      <alignment horizontal="center"/>
    </xf>
    <xf numFmtId="0" fontId="0" fillId="0" borderId="0" xfId="0" applyAlignment="1" applyProtection="1">
      <alignment horizontal="center"/>
    </xf>
    <xf numFmtId="3" fontId="12" fillId="5" borderId="2" xfId="1" applyNumberFormat="1" applyFont="1" applyFill="1" applyBorder="1" applyAlignment="1" applyProtection="1">
      <alignment horizontal="center"/>
    </xf>
    <xf numFmtId="4" fontId="12" fillId="5" borderId="2" xfId="1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3" fontId="14" fillId="0" borderId="2" xfId="0" applyNumberFormat="1" applyFont="1" applyFill="1" applyBorder="1" applyAlignment="1" applyProtection="1">
      <alignment horizontal="center"/>
    </xf>
    <xf numFmtId="166" fontId="14" fillId="0" borderId="2" xfId="0" applyNumberFormat="1" applyFont="1" applyFill="1" applyBorder="1" applyAlignment="1" applyProtection="1">
      <alignment horizontal="center"/>
    </xf>
    <xf numFmtId="166" fontId="1" fillId="0" borderId="0" xfId="0" applyNumberFormat="1" applyFont="1" applyAlignment="1" applyProtection="1"/>
    <xf numFmtId="0" fontId="15" fillId="0" borderId="0" xfId="0" applyFont="1" applyAlignment="1" applyProtection="1"/>
    <xf numFmtId="0" fontId="11" fillId="0" borderId="0" xfId="0" applyFont="1" applyAlignment="1" applyProtection="1">
      <alignment wrapText="1"/>
    </xf>
    <xf numFmtId="0" fontId="1" fillId="0" borderId="0" xfId="0" applyFont="1" applyFill="1" applyBorder="1" applyAlignment="1" applyProtection="1"/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/>
    <xf numFmtId="0" fontId="0" fillId="0" borderId="0" xfId="0" applyFont="1" applyAlignment="1" applyProtection="1"/>
    <xf numFmtId="3" fontId="8" fillId="0" borderId="0" xfId="3" applyNumberFormat="1" applyFont="1" applyFill="1" applyBorder="1" applyAlignment="1" applyProtection="1">
      <alignment horizontal="center"/>
    </xf>
    <xf numFmtId="4" fontId="3" fillId="0" borderId="0" xfId="3" applyNumberFormat="1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/>
    <xf numFmtId="167" fontId="12" fillId="0" borderId="9" xfId="4" applyNumberFormat="1" applyFont="1" applyFill="1" applyBorder="1" applyAlignment="1" applyProtection="1">
      <alignment horizontal="center"/>
    </xf>
    <xf numFmtId="0" fontId="0" fillId="0" borderId="5" xfId="0" applyBorder="1" applyAlignment="1" applyProtection="1"/>
    <xf numFmtId="0" fontId="14" fillId="5" borderId="2" xfId="4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left" wrapText="1"/>
    </xf>
    <xf numFmtId="3" fontId="12" fillId="0" borderId="5" xfId="4" applyNumberFormat="1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11" fillId="0" borderId="0" xfId="0" applyFont="1" applyAlignment="1" applyProtection="1">
      <alignment wrapText="1"/>
    </xf>
    <xf numFmtId="0" fontId="12" fillId="5" borderId="2" xfId="1" applyFont="1" applyFill="1" applyBorder="1" applyAlignment="1" applyProtection="1">
      <alignment horizontal="center"/>
    </xf>
    <xf numFmtId="166" fontId="16" fillId="0" borderId="2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7" fillId="0" borderId="0" xfId="4" applyFont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15" fillId="0" borderId="0" xfId="0" applyFont="1" applyAlignment="1" applyProtection="1">
      <alignment horizontal="left"/>
    </xf>
    <xf numFmtId="3" fontId="23" fillId="0" borderId="0" xfId="0" applyNumberFormat="1" applyFont="1" applyFill="1" applyBorder="1" applyAlignment="1" applyProtection="1">
      <alignment horizontal="left" vertical="top"/>
    </xf>
  </cellXfs>
  <cellStyles count="5">
    <cellStyle name="20% - Accent1" xfId="2" builtinId="30"/>
    <cellStyle name="Accent2" xfId="3" builtinId="33"/>
    <cellStyle name="Normal" xfId="0" builtinId="0"/>
    <cellStyle name="Normal 2" xfId="4"/>
    <cellStyle name="Output" xfId="1" builtinId="21"/>
  </cellStyles>
  <dxfs count="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EBF7FF"/>
      <color rgb="FFFFFFCC"/>
      <color rgb="FF99CCFF"/>
      <color rgb="FF33CCCC"/>
      <color rgb="FF00CCFF"/>
      <color rgb="FF00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showGridLines="0" showRowColHeaders="0" tabSelected="1" zoomScale="90" zoomScaleNormal="90" workbookViewId="0">
      <selection activeCell="A19" sqref="A19"/>
    </sheetView>
  </sheetViews>
  <sheetFormatPr defaultColWidth="26.7109375" defaultRowHeight="20.100000000000001" customHeight="1" x14ac:dyDescent="0.25"/>
  <cols>
    <col min="1" max="16384" width="26.7109375" style="26"/>
  </cols>
  <sheetData>
    <row r="1" spans="1:20" ht="31.5" x14ac:dyDescent="0.6">
      <c r="A1" s="55" t="s">
        <v>28</v>
      </c>
      <c r="B1" s="55"/>
      <c r="C1" s="55"/>
      <c r="D1" s="55"/>
      <c r="E1" s="55"/>
      <c r="F1" s="55"/>
      <c r="G1" s="23"/>
      <c r="H1" s="23"/>
      <c r="I1" s="23"/>
      <c r="J1" s="23"/>
      <c r="K1" s="23"/>
      <c r="L1" s="23"/>
      <c r="M1" s="23"/>
      <c r="N1" s="23"/>
      <c r="O1" s="24"/>
      <c r="P1" s="25"/>
      <c r="Q1" s="25"/>
      <c r="R1" s="25"/>
      <c r="S1" s="25"/>
      <c r="T1" s="25"/>
    </row>
    <row r="2" spans="1:20" ht="20.100000000000001" customHeight="1" x14ac:dyDescent="0.35">
      <c r="A2" s="56" t="s">
        <v>3</v>
      </c>
      <c r="B2" s="56"/>
      <c r="C2" s="56"/>
      <c r="D2" s="56"/>
      <c r="E2" s="56"/>
      <c r="F2" s="56"/>
      <c r="G2" s="27"/>
      <c r="H2" s="27"/>
      <c r="I2" s="27"/>
      <c r="J2" s="27"/>
      <c r="K2" s="27"/>
      <c r="L2" s="27"/>
      <c r="M2" s="27"/>
      <c r="N2" s="27"/>
      <c r="O2" s="24"/>
      <c r="P2" s="25"/>
      <c r="Q2" s="25"/>
      <c r="R2" s="25"/>
      <c r="S2" s="25"/>
      <c r="T2" s="25"/>
    </row>
    <row r="3" spans="1:20" ht="20.100000000000001" customHeight="1" x14ac:dyDescent="0.35">
      <c r="A3" s="57" t="s">
        <v>4</v>
      </c>
      <c r="B3" s="57"/>
      <c r="C3" s="57"/>
      <c r="D3" s="57"/>
      <c r="E3" s="57"/>
      <c r="F3" s="57"/>
      <c r="G3" s="28"/>
      <c r="H3" s="28"/>
      <c r="I3" s="28"/>
      <c r="J3" s="28"/>
      <c r="K3" s="28"/>
      <c r="L3" s="28"/>
      <c r="M3" s="28"/>
      <c r="N3" s="28"/>
      <c r="O3" s="24"/>
      <c r="P3" s="25"/>
      <c r="Q3" s="25"/>
      <c r="R3" s="25"/>
      <c r="S3" s="25"/>
      <c r="T3" s="25"/>
    </row>
    <row r="4" spans="1:20" ht="20.100000000000001" customHeight="1" x14ac:dyDescent="0.25">
      <c r="A4" s="58"/>
      <c r="B4" s="58"/>
      <c r="C4" s="58"/>
      <c r="D4" s="58"/>
      <c r="E4" s="58"/>
      <c r="F4" s="58"/>
      <c r="G4" s="28"/>
      <c r="H4" s="28"/>
      <c r="I4" s="28"/>
      <c r="J4" s="28"/>
      <c r="K4" s="28"/>
      <c r="L4" s="28"/>
      <c r="M4" s="28"/>
      <c r="N4" s="28"/>
      <c r="O4" s="25"/>
      <c r="P4" s="25"/>
      <c r="Q4" s="25"/>
      <c r="R4" s="25"/>
      <c r="S4" s="25"/>
      <c r="T4" s="25"/>
    </row>
    <row r="5" spans="1:20" ht="20.100000000000001" customHeight="1" x14ac:dyDescent="0.25">
      <c r="A5" s="47" t="s">
        <v>29</v>
      </c>
      <c r="B5" s="47"/>
      <c r="C5" s="47"/>
      <c r="D5" s="47"/>
      <c r="E5" s="47"/>
      <c r="F5" s="47"/>
    </row>
    <row r="6" spans="1:20" ht="20.100000000000001" customHeight="1" x14ac:dyDescent="0.25">
      <c r="A6" s="47"/>
      <c r="B6" s="47"/>
      <c r="C6" s="47"/>
      <c r="D6" s="47"/>
      <c r="E6" s="47"/>
      <c r="F6" s="47"/>
    </row>
    <row r="7" spans="1:20" ht="20.100000000000001" customHeight="1" x14ac:dyDescent="0.25">
      <c r="A7" s="47"/>
      <c r="B7" s="47"/>
      <c r="C7" s="47"/>
      <c r="D7" s="47"/>
      <c r="E7" s="47"/>
      <c r="F7" s="47"/>
    </row>
    <row r="8" spans="1:20" ht="20.100000000000001" customHeight="1" x14ac:dyDescent="0.25">
      <c r="A8" s="59"/>
      <c r="B8" s="59"/>
      <c r="C8" s="59"/>
      <c r="D8" s="59"/>
      <c r="E8" s="59"/>
      <c r="F8" s="59"/>
    </row>
    <row r="9" spans="1:20" ht="20.100000000000001" customHeight="1" x14ac:dyDescent="0.25">
      <c r="A9" s="49" t="s">
        <v>18</v>
      </c>
      <c r="B9" s="49"/>
      <c r="C9" s="49"/>
      <c r="D9" s="49"/>
      <c r="E9" s="49"/>
      <c r="F9" s="49"/>
    </row>
    <row r="10" spans="1:20" ht="20.100000000000001" customHeight="1" x14ac:dyDescent="0.3">
      <c r="A10" s="29" t="s">
        <v>0</v>
      </c>
      <c r="B10" s="30" t="s">
        <v>1</v>
      </c>
      <c r="C10" s="30" t="s">
        <v>2</v>
      </c>
      <c r="D10" s="52" t="s">
        <v>17</v>
      </c>
      <c r="E10" s="52"/>
      <c r="F10" s="31"/>
    </row>
    <row r="11" spans="1:20" ht="20.100000000000001" customHeight="1" x14ac:dyDescent="0.3">
      <c r="A11" s="20">
        <v>2244</v>
      </c>
      <c r="B11" s="32">
        <f>A11*0.133681</f>
        <v>299.980164</v>
      </c>
      <c r="C11" s="33">
        <v>9.01</v>
      </c>
      <c r="D11" s="53">
        <f>ROUND((B11-300)*C11/100+28.21,2)</f>
        <v>28.21</v>
      </c>
      <c r="E11" s="53"/>
      <c r="F11" s="34"/>
    </row>
    <row r="12" spans="1:20" ht="20.100000000000001" customHeight="1" x14ac:dyDescent="0.25">
      <c r="A12" s="60" t="s">
        <v>30</v>
      </c>
      <c r="B12" s="60"/>
      <c r="C12" s="60"/>
      <c r="D12" s="60"/>
      <c r="E12" s="60"/>
      <c r="F12" s="60"/>
    </row>
    <row r="13" spans="1:20" ht="20.100000000000001" customHeight="1" x14ac:dyDescent="0.25">
      <c r="A13" s="54"/>
      <c r="B13" s="54"/>
      <c r="C13" s="54"/>
      <c r="D13" s="54"/>
      <c r="E13" s="54"/>
      <c r="F13" s="54"/>
    </row>
    <row r="14" spans="1:20" ht="20.100000000000001" customHeight="1" x14ac:dyDescent="0.25">
      <c r="A14" s="35" t="s">
        <v>19</v>
      </c>
      <c r="B14" s="36"/>
      <c r="C14" s="36"/>
      <c r="D14" s="36"/>
      <c r="E14" s="36"/>
      <c r="F14" s="36"/>
      <c r="G14" s="36"/>
      <c r="H14" s="36"/>
      <c r="I14" s="36"/>
    </row>
    <row r="15" spans="1:20" ht="20.100000000000001" customHeight="1" x14ac:dyDescent="0.25">
      <c r="A15" s="51"/>
      <c r="B15" s="51"/>
      <c r="C15" s="51"/>
      <c r="D15" s="51"/>
      <c r="E15" s="51"/>
      <c r="F15" s="51"/>
      <c r="G15" s="36"/>
      <c r="H15" s="36"/>
      <c r="I15" s="36"/>
    </row>
    <row r="16" spans="1:20" ht="20.100000000000001" customHeight="1" x14ac:dyDescent="0.25">
      <c r="A16" s="49" t="s">
        <v>23</v>
      </c>
      <c r="B16" s="49"/>
      <c r="C16" s="49"/>
      <c r="D16" s="49"/>
      <c r="E16" s="49"/>
      <c r="F16" s="49"/>
    </row>
    <row r="17" spans="1:13" ht="20.100000000000001" customHeight="1" x14ac:dyDescent="0.3">
      <c r="A17" s="46" t="s">
        <v>20</v>
      </c>
      <c r="B17" s="46"/>
      <c r="C17" s="46"/>
      <c r="D17" s="46"/>
      <c r="E17" s="46"/>
      <c r="F17" s="46"/>
      <c r="G17" s="37"/>
      <c r="H17" s="25"/>
      <c r="I17" s="25"/>
      <c r="J17" s="25"/>
      <c r="K17" s="25"/>
      <c r="L17" s="25"/>
      <c r="M17" s="25"/>
    </row>
    <row r="18" spans="1:13" s="38" customFormat="1" ht="20.100000000000001" customHeight="1" x14ac:dyDescent="0.2">
      <c r="A18" s="1" t="s">
        <v>9</v>
      </c>
      <c r="B18" s="2" t="s">
        <v>5</v>
      </c>
      <c r="C18" s="2" t="s">
        <v>21</v>
      </c>
      <c r="D18" s="2" t="s">
        <v>6</v>
      </c>
      <c r="E18" s="3" t="s">
        <v>7</v>
      </c>
      <c r="F18" s="4" t="s">
        <v>8</v>
      </c>
    </row>
    <row r="19" spans="1:13" ht="20.100000000000001" customHeight="1" x14ac:dyDescent="0.3">
      <c r="A19" s="21"/>
      <c r="B19" s="10">
        <v>25</v>
      </c>
      <c r="C19" s="11">
        <f>A11/1000000</f>
        <v>2.2439999999999999E-3</v>
      </c>
      <c r="D19" s="12">
        <v>8.34</v>
      </c>
      <c r="E19" s="13">
        <v>0.6</v>
      </c>
      <c r="F19" s="19">
        <f>ROUND((A19-B19)*(C19)*(D19)*(E19),2)</f>
        <v>-0.28000000000000003</v>
      </c>
      <c r="G19" s="25"/>
      <c r="H19" s="25"/>
      <c r="I19" s="25"/>
      <c r="J19" s="25"/>
      <c r="K19" s="25"/>
      <c r="L19" s="25"/>
    </row>
    <row r="20" spans="1:13" ht="20.100000000000001" customHeight="1" x14ac:dyDescent="0.3">
      <c r="A20" s="46" t="s">
        <v>24</v>
      </c>
      <c r="B20" s="46"/>
      <c r="C20" s="46"/>
      <c r="D20" s="46"/>
      <c r="E20" s="46"/>
      <c r="F20" s="46"/>
      <c r="G20" s="25"/>
      <c r="H20" s="25"/>
      <c r="I20" s="25"/>
      <c r="J20" s="25"/>
      <c r="K20" s="25"/>
      <c r="L20" s="25"/>
    </row>
    <row r="21" spans="1:13" s="39" customFormat="1" ht="20.100000000000001" customHeight="1" x14ac:dyDescent="0.2">
      <c r="A21" s="5" t="s">
        <v>14</v>
      </c>
      <c r="B21" s="6" t="s">
        <v>5</v>
      </c>
      <c r="C21" s="6" t="s">
        <v>21</v>
      </c>
      <c r="D21" s="6" t="s">
        <v>6</v>
      </c>
      <c r="E21" s="7" t="s">
        <v>7</v>
      </c>
      <c r="F21" s="8" t="s">
        <v>12</v>
      </c>
    </row>
    <row r="22" spans="1:13" ht="20.100000000000001" customHeight="1" x14ac:dyDescent="0.3">
      <c r="A22" s="21"/>
      <c r="B22" s="10">
        <v>250</v>
      </c>
      <c r="C22" s="11">
        <f>A11/1000000</f>
        <v>2.2439999999999999E-3</v>
      </c>
      <c r="D22" s="12">
        <v>8.34</v>
      </c>
      <c r="E22" s="12">
        <v>0.25</v>
      </c>
      <c r="F22" s="44">
        <f>ROUND((A22-B22)*(C22)*(D22)*(E22),2)</f>
        <v>-1.17</v>
      </c>
      <c r="G22" s="25"/>
      <c r="H22" s="25"/>
      <c r="I22" s="25"/>
      <c r="J22" s="25"/>
      <c r="K22" s="25"/>
      <c r="L22" s="25"/>
    </row>
    <row r="23" spans="1:13" ht="20.100000000000001" customHeight="1" x14ac:dyDescent="0.3">
      <c r="A23" s="46" t="s">
        <v>25</v>
      </c>
      <c r="B23" s="46"/>
      <c r="C23" s="46"/>
      <c r="D23" s="46"/>
      <c r="E23" s="46"/>
      <c r="F23" s="46"/>
      <c r="G23" s="25"/>
      <c r="H23" s="25"/>
      <c r="I23" s="25"/>
      <c r="J23" s="25"/>
      <c r="K23" s="25"/>
      <c r="L23" s="25"/>
    </row>
    <row r="24" spans="1:13" s="39" customFormat="1" ht="20.100000000000001" customHeight="1" x14ac:dyDescent="0.2">
      <c r="A24" s="5" t="s">
        <v>15</v>
      </c>
      <c r="B24" s="6" t="s">
        <v>5</v>
      </c>
      <c r="C24" s="6" t="s">
        <v>21</v>
      </c>
      <c r="D24" s="6" t="s">
        <v>6</v>
      </c>
      <c r="E24" s="7" t="s">
        <v>7</v>
      </c>
      <c r="F24" s="9" t="s">
        <v>11</v>
      </c>
    </row>
    <row r="25" spans="1:13" ht="20.100000000000001" customHeight="1" x14ac:dyDescent="0.3">
      <c r="A25" s="21"/>
      <c r="B25" s="12">
        <v>300</v>
      </c>
      <c r="C25" s="11">
        <f>A11/1000000</f>
        <v>2.2439999999999999E-3</v>
      </c>
      <c r="D25" s="12">
        <v>8.34</v>
      </c>
      <c r="E25" s="12">
        <v>0.25</v>
      </c>
      <c r="F25" s="44">
        <f>ROUND((A25-B25)*(C25)*(D25)*(E25),2)</f>
        <v>-1.4</v>
      </c>
      <c r="G25" s="25"/>
      <c r="H25" s="25"/>
      <c r="I25" s="25"/>
      <c r="J25" s="25"/>
      <c r="K25" s="25"/>
      <c r="L25" s="25"/>
    </row>
    <row r="26" spans="1:13" ht="20.100000000000001" customHeight="1" x14ac:dyDescent="0.3">
      <c r="A26" s="48"/>
      <c r="B26" s="48"/>
      <c r="C26" s="48"/>
      <c r="D26" s="48"/>
      <c r="E26" s="48"/>
      <c r="F26" s="48"/>
      <c r="G26" s="25"/>
      <c r="H26" s="25"/>
      <c r="I26" s="25"/>
      <c r="J26" s="25"/>
      <c r="K26" s="25"/>
      <c r="L26" s="25"/>
    </row>
    <row r="27" spans="1:13" ht="20.100000000000001" customHeight="1" x14ac:dyDescent="0.25">
      <c r="A27" s="50"/>
      <c r="B27" s="50"/>
      <c r="C27" s="50"/>
      <c r="D27" s="50"/>
      <c r="E27" s="50"/>
      <c r="F27" s="50"/>
      <c r="G27" s="25"/>
      <c r="H27" s="25"/>
      <c r="I27" s="25"/>
      <c r="J27" s="25"/>
      <c r="K27" s="25"/>
      <c r="L27" s="25"/>
    </row>
    <row r="28" spans="1:13" ht="20.100000000000001" customHeight="1" x14ac:dyDescent="0.25">
      <c r="A28" s="47" t="s">
        <v>22</v>
      </c>
      <c r="B28" s="47"/>
      <c r="C28" s="47"/>
      <c r="D28" s="47"/>
      <c r="E28" s="47"/>
      <c r="F28" s="47"/>
      <c r="G28" s="25"/>
      <c r="H28" s="25"/>
      <c r="I28" s="25"/>
      <c r="J28" s="25"/>
      <c r="K28" s="25"/>
      <c r="L28" s="25"/>
    </row>
    <row r="29" spans="1:13" ht="20.100000000000001" customHeight="1" x14ac:dyDescent="0.25">
      <c r="A29" s="47"/>
      <c r="B29" s="47"/>
      <c r="C29" s="47"/>
      <c r="D29" s="47"/>
      <c r="E29" s="47"/>
      <c r="F29" s="47"/>
      <c r="G29" s="25"/>
      <c r="H29" s="25"/>
      <c r="I29" s="25"/>
      <c r="J29" s="25"/>
      <c r="K29" s="25"/>
      <c r="L29" s="25"/>
    </row>
    <row r="30" spans="1:13" ht="20.100000000000001" customHeight="1" x14ac:dyDescent="0.25">
      <c r="A30" s="47"/>
      <c r="B30" s="47"/>
      <c r="C30" s="47"/>
      <c r="D30" s="47"/>
      <c r="E30" s="47"/>
      <c r="F30" s="47"/>
      <c r="G30" s="25"/>
      <c r="H30" s="25"/>
      <c r="I30" s="25"/>
      <c r="J30" s="25"/>
      <c r="K30" s="25"/>
      <c r="L30" s="25"/>
    </row>
    <row r="31" spans="1:13" ht="20.100000000000001" customHeight="1" x14ac:dyDescent="0.25">
      <c r="A31" s="47"/>
      <c r="B31" s="47"/>
      <c r="C31" s="47"/>
      <c r="D31" s="47"/>
      <c r="E31" s="47"/>
      <c r="F31" s="47"/>
      <c r="G31" s="25"/>
      <c r="H31" s="25"/>
      <c r="I31" s="25"/>
      <c r="J31" s="25"/>
      <c r="K31" s="25"/>
      <c r="L31" s="25"/>
    </row>
    <row r="32" spans="1:13" ht="20.100000000000001" customHeight="1" x14ac:dyDescent="0.25">
      <c r="A32" s="47"/>
      <c r="B32" s="47"/>
      <c r="C32" s="47"/>
      <c r="D32" s="47"/>
      <c r="E32" s="47"/>
      <c r="F32" s="47"/>
      <c r="G32" s="25"/>
      <c r="H32" s="25"/>
      <c r="I32" s="25"/>
      <c r="J32" s="25"/>
      <c r="K32" s="25"/>
      <c r="L32" s="25"/>
    </row>
    <row r="33" spans="1:15" ht="20.100000000000001" customHeight="1" x14ac:dyDescent="0.25">
      <c r="A33" s="49" t="s">
        <v>26</v>
      </c>
      <c r="B33" s="49"/>
      <c r="C33" s="49"/>
      <c r="D33" s="49"/>
      <c r="E33" s="49"/>
      <c r="F33" s="49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20.100000000000001" customHeight="1" x14ac:dyDescent="0.3">
      <c r="A34" s="46" t="s">
        <v>27</v>
      </c>
      <c r="B34" s="46"/>
      <c r="C34" s="46"/>
      <c r="D34" s="46"/>
      <c r="E34" s="46"/>
      <c r="F34" s="46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40" customFormat="1" ht="20.100000000000001" customHeight="1" x14ac:dyDescent="0.25">
      <c r="A35" s="5" t="s">
        <v>10</v>
      </c>
      <c r="B35" s="6" t="s">
        <v>5</v>
      </c>
      <c r="C35" s="6" t="s">
        <v>16</v>
      </c>
      <c r="D35" s="6" t="s">
        <v>6</v>
      </c>
      <c r="E35" s="7" t="s">
        <v>7</v>
      </c>
      <c r="F35" s="8" t="s">
        <v>13</v>
      </c>
    </row>
    <row r="36" spans="1:15" ht="20.100000000000001" customHeight="1" x14ac:dyDescent="0.3">
      <c r="A36" s="22"/>
      <c r="B36" s="16">
        <v>10</v>
      </c>
      <c r="C36" s="15">
        <f>A11/1000000</f>
        <v>2.2439999999999999E-3</v>
      </c>
      <c r="D36" s="14">
        <v>8.34</v>
      </c>
      <c r="E36" s="17">
        <v>1.8</v>
      </c>
      <c r="F36" s="18">
        <f>ROUND((A36-B36)*(C36)*(D36)*(E36),2)</f>
        <v>-0.34</v>
      </c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20.100000000000001" customHeight="1" x14ac:dyDescent="0.3">
      <c r="A37" s="21"/>
      <c r="B37" s="10">
        <v>10</v>
      </c>
      <c r="C37" s="11">
        <f>A11/1000000</f>
        <v>2.2439999999999999E-3</v>
      </c>
      <c r="D37" s="12">
        <v>8.34</v>
      </c>
      <c r="E37" s="13">
        <v>2.4500000000000002</v>
      </c>
      <c r="F37" s="19">
        <f>ROUND((A37-B37)*(C37)*(D37)*(E37),2)</f>
        <v>-0.46</v>
      </c>
      <c r="G37" s="41"/>
      <c r="H37" s="42"/>
      <c r="I37" s="42"/>
      <c r="J37" s="25"/>
      <c r="K37" s="25"/>
      <c r="L37" s="25"/>
      <c r="M37" s="25"/>
      <c r="N37" s="25"/>
      <c r="O37" s="25"/>
    </row>
    <row r="38" spans="1:15" ht="20.100000000000001" customHeight="1" x14ac:dyDescent="0.25">
      <c r="A38" s="45"/>
      <c r="B38" s="45"/>
      <c r="C38" s="45"/>
      <c r="D38" s="45"/>
      <c r="E38" s="45"/>
      <c r="F38" s="45"/>
      <c r="N38" s="25"/>
      <c r="O38" s="25"/>
    </row>
    <row r="39" spans="1:15" ht="20.100000000000001" customHeight="1" x14ac:dyDescent="0.25">
      <c r="F39" s="43"/>
      <c r="O39" s="25"/>
    </row>
  </sheetData>
  <sheetProtection sheet="1" objects="1" scenarios="1" selectLockedCells="1"/>
  <mergeCells count="23">
    <mergeCell ref="A13:F13"/>
    <mergeCell ref="A1:F1"/>
    <mergeCell ref="A2:F2"/>
    <mergeCell ref="A3:F3"/>
    <mergeCell ref="A4:F4"/>
    <mergeCell ref="A8:F8"/>
    <mergeCell ref="A12:F12"/>
    <mergeCell ref="A38:F38"/>
    <mergeCell ref="A34:F34"/>
    <mergeCell ref="A5:F7"/>
    <mergeCell ref="A26:F26"/>
    <mergeCell ref="A33:F33"/>
    <mergeCell ref="A28:F31"/>
    <mergeCell ref="A32:F32"/>
    <mergeCell ref="A17:F17"/>
    <mergeCell ref="A20:F20"/>
    <mergeCell ref="A23:F23"/>
    <mergeCell ref="A27:F27"/>
    <mergeCell ref="A9:F9"/>
    <mergeCell ref="A16:F16"/>
    <mergeCell ref="A15:F15"/>
    <mergeCell ref="D10:E10"/>
    <mergeCell ref="D11:E11"/>
  </mergeCells>
  <conditionalFormatting sqref="A10:A12">
    <cfRule type="cellIs" dxfId="6" priority="8" operator="equal">
      <formula>"Special"</formula>
    </cfRule>
  </conditionalFormatting>
  <conditionalFormatting sqref="F39 G37">
    <cfRule type="cellIs" dxfId="5" priority="2" operator="equal">
      <formula>"Special"</formula>
    </cfRule>
    <cfRule type="cellIs" dxfId="4" priority="3" operator="equal">
      <formula>"Grease"</formula>
    </cfRule>
    <cfRule type="cellIs" dxfId="3" priority="4" operator="equal">
      <formula>"Septage"</formula>
    </cfRule>
    <cfRule type="cellIs" dxfId="2" priority="5" operator="equal">
      <formula>"Septage"</formula>
    </cfRule>
    <cfRule type="cellIs" dxfId="1" priority="6" operator="equal">
      <formula>"Grease"</formula>
    </cfRule>
    <cfRule type="cellIs" dxfId="0" priority="7" operator="equal">
      <formula>"Special"</formula>
    </cfRule>
  </conditionalFormatting>
  <dataValidations count="1">
    <dataValidation type="whole" operator="greaterThanOrEqual" allowBlank="1" showInputMessage="1" showErrorMessage="1" sqref="A11">
      <formula1>2244</formula1>
    </dataValidation>
  </dataValidations>
  <printOptions horizontalCentered="1"/>
  <pageMargins left="0.25" right="0.25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Spry,Jacob</dc:creator>
  <cp:lastModifiedBy>Alicia</cp:lastModifiedBy>
  <cp:lastPrinted>2022-02-14T19:14:45Z</cp:lastPrinted>
  <dcterms:created xsi:type="dcterms:W3CDTF">2021-04-05T17:42:40Z</dcterms:created>
  <dcterms:modified xsi:type="dcterms:W3CDTF">2022-02-14T19:15:24Z</dcterms:modified>
</cp:coreProperties>
</file>